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M19" i="2"/>
  <c r="M18"/>
  <c r="D253" i="4"/>
  <c r="D230"/>
  <c r="F236"/>
  <c r="E236"/>
  <c r="D264"/>
  <c r="D242"/>
  <c r="D143"/>
  <c r="D132"/>
  <c r="D121"/>
  <c r="D110"/>
  <c r="D99"/>
  <c r="F82"/>
  <c r="E82"/>
  <c r="F71"/>
  <c r="E71"/>
  <c r="F49"/>
  <c r="E49"/>
  <c r="F38"/>
  <c r="E38"/>
  <c r="D2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F251" s="1"/>
  <c r="E257"/>
  <c r="D10"/>
  <c r="D81"/>
  <c r="D83" s="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F83" s="1"/>
  <c r="E81"/>
  <c r="E83" s="1"/>
  <c r="D64"/>
  <c r="F70"/>
  <c r="F72" s="1"/>
  <c r="E70"/>
  <c r="E72" s="1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E235"/>
  <c r="E237" s="1"/>
  <c r="F234"/>
  <c r="E234"/>
  <c r="F233"/>
  <c r="E233"/>
  <c r="F232"/>
  <c r="E232"/>
  <c r="F231"/>
  <c r="F230" s="1"/>
  <c r="E231"/>
  <c r="E230" s="1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E125" s="1"/>
  <c r="F125" s="1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136" l="1"/>
  <c r="E130" s="1"/>
  <c r="F136"/>
  <c r="F130" s="1"/>
  <c r="E37"/>
  <c r="E39" s="1"/>
  <c r="D39"/>
  <c r="D237"/>
  <c r="D229" s="1"/>
  <c r="D20"/>
  <c r="E175"/>
  <c r="F175"/>
  <c r="F219"/>
  <c r="E153"/>
  <c r="E147"/>
  <c r="E48"/>
  <c r="E50" s="1"/>
  <c r="D42"/>
  <c r="E42" s="1"/>
  <c r="E164"/>
  <c r="E92"/>
  <c r="F131"/>
  <c r="E219"/>
  <c r="F142"/>
  <c r="F164"/>
  <c r="E142"/>
  <c r="E131"/>
  <c r="F153"/>
  <c r="E120"/>
  <c r="D218"/>
  <c r="F120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F237" s="1"/>
  <c r="D174"/>
  <c r="F169"/>
  <c r="F158"/>
  <c r="D141"/>
  <c r="F147"/>
  <c r="D119"/>
  <c r="E119" s="1"/>
  <c r="F119" s="1"/>
  <c r="F48"/>
  <c r="F50" s="1"/>
  <c r="F92"/>
  <c r="D86"/>
  <c r="F114"/>
  <c r="D31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229" l="1"/>
  <c r="F229"/>
  <c r="E86"/>
  <c r="D6"/>
  <c r="E31"/>
  <c r="E174"/>
  <c r="E141"/>
  <c r="E152"/>
  <c r="F152"/>
  <c r="E20"/>
  <c r="E97"/>
  <c r="E163"/>
  <c r="E10"/>
  <c r="F10"/>
  <c r="E21"/>
  <c r="F108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<sst xmlns="http://schemas.openxmlformats.org/spreadsheetml/2006/main" count="2999" uniqueCount="497">
  <si>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</si>
  <si>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</si>
  <si>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</si>
  <si>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</si>
  <si>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</si>
  <si>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</si>
  <si>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</si>
  <si>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</si>
  <si>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</si>
  <si>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</si>
  <si>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</si>
  <si>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</si>
  <si>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</si>
  <si>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</si>
  <si>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</si>
  <si>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</si>
  <si>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</si>
  <si>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</si>
  <si>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</si>
  <si>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</si>
  <si>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</si>
  <si>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</si>
  <si>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</si>
  <si>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</si>
  <si>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</si>
  <si>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</si>
  <si>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</si>
  <si>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</si>
  <si>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</si>
  <si>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</si>
  <si>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</si>
  <si>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</si>
  <si>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</si>
  <si>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</si>
  <si>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</si>
  <si>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</si>
  <si>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</si>
  <si>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</si>
  <si>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</si>
  <si>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</si>
  <si>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</si>
  <si>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</si>
  <si>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</si>
  <si>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</si>
  <si>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</si>
  <si>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</si>
  <si>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</si>
  <si>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</si>
  <si>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</si>
  <si>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</si>
  <si>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</si>
  <si>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</si>
  <si>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</si>
  <si>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</si>
  <si>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</si>
  <si>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</si>
  <si>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</si>
  <si>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</si>
  <si>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</si>
  <si>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</si>
  <si>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</si>
  <si>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</si>
  <si>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</si>
  <si>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</si>
  <si>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</si>
  <si>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</si>
  <si>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</si>
  <si>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</si>
  <si>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</si>
  <si>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</si>
  <si>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</si>
  <si>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</si>
  <si>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</si>
  <si>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</si>
  <si>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</si>
  <si>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</si>
  <si>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</si>
  <si>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</si>
  <si>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</si>
  <si>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</si>
  <si>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</si>
  <si>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</si>
  <si>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</si>
  <si>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</si>
  <si>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</si>
  <si>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</si>
  <si>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</si>
  <si>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</si>
  <si>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</si>
  <si>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</si>
  <si>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</si>
  <si>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</si>
  <si>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</si>
  <si>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</si>
  <si>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</si>
  <si>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</si>
  <si>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</si>
  <si>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</si>
  <si>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</si>
  <si>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</si>
  <si>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</si>
  <si>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</si>
  <si>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</si>
  <si>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</si>
  <si>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</si>
  <si>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</si>
  <si>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</si>
  <si>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</si>
  <si>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</si>
  <si>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</si>
  <si>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</si>
  <si>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</si>
  <si>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</si>
  <si>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</si>
  <si>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</si>
  <si>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</si>
  <si>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</si>
  <si>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</si>
  <si>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</si>
  <si>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</si>
  <si>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</si>
  <si>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</si>
  <si>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</si>
  <si>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</si>
  <si>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</si>
  <si>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</si>
  <si>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</si>
  <si>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</si>
  <si>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</si>
  <si>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</si>
  <si>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</si>
  <si>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</si>
  <si>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</si>
  <si>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</si>
  <si>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</si>
  <si>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</si>
  <si>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</si>
  <si>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</si>
  <si>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</si>
  <si>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</si>
  <si>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</si>
  <si>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</si>
  <si>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</si>
  <si>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</si>
  <si>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</si>
  <si>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</si>
  <si>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</si>
  <si>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</si>
  <si>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</si>
  <si>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</si>
  <si>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</si>
  <si>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</si>
  <si>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</si>
  <si>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</si>
  <si>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</si>
  <si>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</si>
  <si>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</si>
  <si>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</si>
  <si>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</si>
  <si>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</si>
  <si>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</si>
  <si>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</si>
  <si>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</si>
  <si>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</si>
  <si>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</si>
  <si>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</si>
  <si>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</si>
  <si>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</si>
  <si>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</si>
  <si>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</si>
  <si>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</si>
  <si>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</si>
  <si>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</si>
  <si>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</si>
  <si>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</si>
  <si>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</si>
  <si>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</si>
  <si>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</si>
  <si>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</si>
  <si>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</si>
  <si>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</si>
  <si>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</si>
  <si>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</si>
  <si>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</si>
  <si>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</si>
  <si>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</si>
  <si>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</si>
  <si>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</si>
  <si>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</si>
  <si>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</si>
  <si>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</si>
  <si>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</si>
  <si>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</si>
  <si>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</si>
  <si>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</si>
  <si>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</si>
  <si>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</si>
  <si>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</si>
  <si>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</si>
  <si>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</si>
  <si>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</si>
  <si>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</si>
  <si>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</si>
  <si>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</si>
  <si>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</si>
  <si>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</si>
  <si>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</si>
  <si>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</si>
  <si>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</si>
  <si>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</si>
  <si>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</si>
  <si>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</si>
  <si>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</si>
  <si>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</si>
  <si>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</si>
  <si>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</si>
  <si>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</si>
  <si>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</si>
  <si>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</si>
  <si>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</si>
  <si>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</si>
  <si>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</si>
  <si>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</si>
  <si>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</si>
  <si>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</si>
  <si>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</si>
  <si>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</si>
  <si>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</si>
  <si>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</si>
  <si>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</si>
  <si>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</si>
  <si>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</si>
  <si>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</si>
  <si>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</si>
  <si>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</si>
  <si>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</si>
  <si>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</si>
  <si>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</si>
  <si>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</si>
  <si>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</si>
  <si>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</si>
  <si>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</si>
  <si>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</si>
  <si>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</si>
  <si>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</si>
  <si>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</si>
  <si>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</si>
  <si>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</si>
  <si>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</si>
  <si>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</si>
  <si>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</si>
  <si>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</si>
  <si>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</si>
  <si>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</si>
  <si>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</si>
  <si>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</si>
  <si>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</si>
  <si>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</si>
  <si>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</si>
  <si>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</si>
  <si>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</si>
  <si>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</si>
  <si>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</si>
  <si>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</si>
  <si>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</si>
  <si>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</si>
  <si>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</si>
  <si>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</si>
  <si>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</si>
  <si>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</si>
  <si>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</si>
  <si>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</si>
  <si>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</si>
  <si>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</si>
  <si>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</si>
  <si>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</si>
  <si>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</si>
  <si>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</si>
  <si>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</si>
  <si>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</si>
  <si>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</si>
  <si>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</si>
  <si>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</si>
  <si>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</si>
  <si>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</si>
  <si>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</si>
  <si>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</si>
  <si>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</si>
  <si>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</si>
  <si>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</si>
  <si>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</si>
  <si>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</si>
  <si>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</si>
  <si>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</si>
  <si>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</si>
  <si>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</si>
  <si>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</si>
  <si>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</si>
  <si>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</si>
  <si>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</si>
  <si>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</si>
  <si>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</si>
  <si>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</si>
  <si>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</si>
  <si>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</si>
  <si>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</si>
  <si>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</si>
  <si>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</si>
  <si>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</si>
  <si>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</si>
  <si>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</si>
  <si>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</si>
  <si>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</si>
  <si>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</si>
  <si>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</si>
  <si>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</si>
  <si>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</si>
  <si>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</si>
  <si>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</si>
  <si>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</si>
  <si>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</si>
  <si>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</si>
  <si>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</si>
  <si>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</si>
  <si>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</si>
  <si>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</si>
  <si>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</si>
  <si>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</si>
  <si>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</si>
  <si>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</si>
  <si>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</si>
  <si>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</si>
  <si>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</si>
  <si>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</si>
  <si>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</si>
  <si>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</si>
  <si>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</si>
  <si>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</si>
  <si>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</si>
  <si>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</si>
  <si>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</si>
  <si>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</si>
  <si>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</si>
  <si>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</si>
  <si>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</si>
  <si>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</si>
  <si>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</si>
  <si>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</si>
  <si>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</si>
  <si>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</si>
  <si>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</si>
  <si>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</si>
  <si>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</si>
  <si>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</si>
  <si>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</si>
  <si>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</si>
  <si>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</si>
  <si>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</si>
  <si>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</si>
  <si>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</si>
  <si>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</si>
  <si>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</si>
  <si>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</si>
  <si>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</si>
  <si>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</si>
  <si>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</si>
  <si>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</si>
  <si>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</si>
  <si>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</si>
  <si>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</si>
  <si>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</si>
  <si>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</si>
  <si>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</si>
  <si>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</si>
  <si>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</si>
  <si>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</si>
  <si>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</si>
  <si>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</si>
  <si>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</si>
  <si>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</si>
  <si>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</si>
  <si>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</si>
  <si>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</si>
  <si>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</si>
  <si>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</si>
  <si>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</si>
  <si>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</si>
  <si>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</si>
  <si>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</si>
  <si>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</si>
  <si>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</si>
  <si>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</si>
  <si>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</si>
  <si>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</si>
  <si>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</si>
  <si>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</si>
  <si>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</si>
  <si>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</si>
  <si>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</si>
  <si>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</si>
  <si>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</si>
  <si>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</si>
  <si>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</si>
  <si>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</si>
  <si>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</si>
  <si>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</si>
  <si>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</si>
  <si>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</si>
  <si>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</si>
  <si>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</si>
  <si>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</si>
  <si>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</si>
  <si>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</si>
  <si>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</si>
  <si>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</si>
  <si>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</si>
  <si>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</si>
  <si>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</si>
  <si>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</si>
  <si>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</si>
  <si>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</si>
  <si>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</si>
  <si>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</si>
  <si>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</si>
  <si>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</si>
  <si>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</si>
  <si>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</si>
  <si>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</si>
  <si>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</si>
  <si>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</si>
  <si>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</si>
  <si>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</si>
  <si>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</si>
  <si>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</si>
  <si>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</si>
  <si>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</si>
  <si>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</si>
  <si>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</si>
  <si>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</si>
  <si>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</si>
  <si>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</si>
  <si>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</si>
  <si>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</si>
  <si>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</si>
  <si>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</si>
  <si>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</si>
  <si>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</si>
  <si>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</si>
  <si>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</si>
  <si>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</si>
  <si>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</si>
  <si>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</si>
  <si>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</si>
  <si>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</si>
  <si>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</si>
  <si>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</si>
  <si>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</si>
  <si>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</si>
  <si>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</si>
  <si>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</si>
  <si>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</si>
  <si>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</si>
  <si>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</si>
  <si>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</si>
  <si>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</si>
  <si>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</si>
  <si>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</si>
  <si>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</si>
  <si>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</si>
  <si>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</si>
  <si>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</si>
  <si>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</si>
  <si>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</si>
  <si>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</si>
  <si>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</si>
  <si>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</si>
  <si>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</si>
  <si>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</si>
  <si>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</si>
  <si>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</si>
  <si>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</si>
  <si>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</si>
  <si>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</si>
  <si>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</si>
  <si>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</si>
  <si>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</si>
  <si>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Хрисанхова Людмила Юрьевна</t>
  </si>
  <si>
    <t>государственное бюджетное учреждение "Комплексный центр социального обслуживания населения" Бельского района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</si>
  <si>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</si>
  <si>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</si>
  <si>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</si>
  <si>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</si>
  <si>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</si>
  <si>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</si>
  <si>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</si>
  <si>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</si>
  <si>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Селезнева Татьяна Александровна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</si>
</sst>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L19" sqref="L1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6" t="s">
        <v>0</v>
      </c>
      <c r="B2" s="56" t="s">
        <v>0</v>
      </c>
      <c r="C2" s="56" t="s">
        <v>0</v>
      </c>
      <c r="D2" s="56" t="s">
        <v>0</v>
      </c>
      <c r="E2" s="61" t="s">
        <v>1</v>
      </c>
      <c r="F2" s="61"/>
      <c r="G2" s="61"/>
    </row>
    <row r="3" spans="1:7" ht="18" customHeight="1">
      <c r="A3" s="56" t="s">
        <v>0</v>
      </c>
      <c r="B3" s="56" t="s">
        <v>0</v>
      </c>
      <c r="C3" s="56" t="s">
        <v>0</v>
      </c>
      <c r="D3" s="56" t="s">
        <v>0</v>
      </c>
      <c r="E3" s="62" t="s">
        <v>0</v>
      </c>
      <c r="F3" s="62" t="s">
        <v>0</v>
      </c>
      <c r="G3" s="62" t="s">
        <v>0</v>
      </c>
    </row>
    <row r="4" spans="1:7" ht="18" customHeight="1">
      <c r="A4" s="56" t="s">
        <v>0</v>
      </c>
      <c r="B4" s="56" t="s">
        <v>0</v>
      </c>
      <c r="C4" s="56" t="s">
        <v>0</v>
      </c>
      <c r="D4" s="56" t="s">
        <v>0</v>
      </c>
      <c r="E4" s="62" t="s">
        <v>0</v>
      </c>
      <c r="F4" s="62" t="s">
        <v>0</v>
      </c>
      <c r="G4" s="62" t="s">
        <v>0</v>
      </c>
    </row>
    <row r="5" spans="1:7" ht="77.25" customHeight="1">
      <c r="A5" s="56" t="s">
        <v>0</v>
      </c>
      <c r="B5" s="56" t="s">
        <v>0</v>
      </c>
      <c r="C5" s="56" t="s">
        <v>0</v>
      </c>
      <c r="D5" s="56" t="s">
        <v>0</v>
      </c>
      <c r="E5" s="63" t="s">
        <v>2</v>
      </c>
      <c r="F5" s="63"/>
      <c r="G5" s="63"/>
    </row>
    <row r="6" spans="1:7" ht="12.75" customHeight="1">
      <c r="A6" s="56" t="s">
        <v>0</v>
      </c>
      <c r="B6" s="56" t="s">
        <v>0</v>
      </c>
      <c r="C6" s="56" t="s">
        <v>0</v>
      </c>
      <c r="D6" s="56" t="s">
        <v>0</v>
      </c>
      <c r="E6" s="63" t="s">
        <v>3</v>
      </c>
      <c r="F6" s="63"/>
      <c r="G6" s="63"/>
    </row>
    <row r="7" spans="1:7" ht="12.75" customHeight="1">
      <c r="A7" s="56" t="s">
        <v>0</v>
      </c>
      <c r="B7" s="56" t="s">
        <v>0</v>
      </c>
      <c r="C7" s="56" t="s">
        <v>0</v>
      </c>
      <c r="D7" s="56" t="s">
        <v>0</v>
      </c>
      <c r="E7" s="64" t="s">
        <v>4</v>
      </c>
      <c r="F7" s="64"/>
      <c r="G7" s="64"/>
    </row>
    <row r="8" spans="1:7" ht="30.4" customHeight="1">
      <c r="A8" s="56" t="s">
        <v>0</v>
      </c>
      <c r="B8" s="56" t="s">
        <v>0</v>
      </c>
      <c r="C8" s="56" t="s">
        <v>0</v>
      </c>
      <c r="D8" s="56" t="s">
        <v>0</v>
      </c>
      <c r="E8" s="65" t="s">
        <v>5</v>
      </c>
      <c r="F8" s="65"/>
      <c r="G8" s="65"/>
    </row>
    <row r="9" spans="1:7" ht="31.35" customHeight="1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59" t="s">
        <v>488</v>
      </c>
    </row>
    <row r="10" spans="1:7" ht="12.75" customHeight="1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7" ht="12.75" customHeight="1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7" ht="12.75" customHeight="1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490</v>
      </c>
    </row>
    <row r="13" spans="1:7" ht="30.2" customHeight="1">
      <c r="A13" s="56" t="s">
        <v>0</v>
      </c>
      <c r="B13" s="56" t="s">
        <v>0</v>
      </c>
      <c r="C13" s="56" t="s">
        <v>0</v>
      </c>
      <c r="D13" s="56" t="s">
        <v>0</v>
      </c>
      <c r="E13" s="64" t="s">
        <v>8</v>
      </c>
      <c r="F13" s="64"/>
      <c r="G13" s="64"/>
    </row>
    <row r="14" spans="1:7" ht="12.75" customHeight="1">
      <c r="A14" s="56" t="s">
        <v>0</v>
      </c>
      <c r="B14" s="56" t="s">
        <v>0</v>
      </c>
      <c r="C14" s="56" t="s">
        <v>0</v>
      </c>
      <c r="D14" s="56" t="s">
        <v>0</v>
      </c>
      <c r="E14" s="65" t="s">
        <v>9</v>
      </c>
      <c r="F14" s="65"/>
      <c r="G14" s="65"/>
    </row>
    <row r="15" spans="1:7" ht="27.2" customHeight="1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57" t="s">
        <v>486</v>
      </c>
    </row>
    <row r="16" spans="1:7" ht="12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490</v>
      </c>
    </row>
    <row r="19" spans="1:7" ht="23.65" customHeight="1">
      <c r="A19" s="56" t="s">
        <v>0</v>
      </c>
      <c r="B19" s="56" t="s">
        <v>0</v>
      </c>
      <c r="C19" s="56" t="s">
        <v>0</v>
      </c>
      <c r="D19" s="56" t="s">
        <v>0</v>
      </c>
      <c r="E19" s="64" t="s">
        <v>485</v>
      </c>
      <c r="F19" s="64"/>
      <c r="G19" s="64"/>
    </row>
    <row r="20" spans="1:7" ht="29.45" customHeight="1">
      <c r="A20" s="56" t="s">
        <v>0</v>
      </c>
      <c r="B20" s="56" t="s">
        <v>0</v>
      </c>
      <c r="C20" s="56" t="s">
        <v>0</v>
      </c>
      <c r="D20" s="56" t="s">
        <v>0</v>
      </c>
      <c r="E20" s="65" t="s">
        <v>11</v>
      </c>
      <c r="F20" s="65"/>
      <c r="G20" s="65"/>
    </row>
    <row r="21" spans="1:7" ht="25.9" customHeight="1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9" t="s">
        <v>496</v>
      </c>
    </row>
    <row r="22" spans="1:7" ht="12.75" customHeight="1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490</v>
      </c>
    </row>
    <row r="25" spans="1:7" ht="18" customHeight="1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>
      <c r="A26" s="62" t="s">
        <v>13</v>
      </c>
      <c r="B26" s="62"/>
      <c r="C26" s="62"/>
      <c r="D26" s="62"/>
      <c r="E26" s="62"/>
      <c r="F26" s="62"/>
      <c r="G26" s="62"/>
    </row>
    <row r="27" spans="1:7" ht="12.75" customHeight="1">
      <c r="A27" s="64" t="s">
        <v>487</v>
      </c>
      <c r="B27" s="64"/>
      <c r="C27" s="64"/>
      <c r="D27" s="64"/>
      <c r="E27" s="64"/>
      <c r="F27" s="64"/>
      <c r="G27" s="64"/>
    </row>
    <row r="28" spans="1:7" ht="12.75" customHeight="1">
      <c r="A28" s="66" t="s">
        <v>14</v>
      </c>
      <c r="B28" s="66"/>
      <c r="C28" s="66"/>
      <c r="D28" s="66"/>
      <c r="E28" s="66"/>
      <c r="F28" s="66"/>
      <c r="G28" s="66"/>
    </row>
    <row r="29" spans="1:7" ht="18" customHeight="1">
      <c r="A29" s="67" t="s">
        <v>489</v>
      </c>
      <c r="B29" s="64"/>
      <c r="C29" s="64"/>
      <c r="D29" s="64"/>
      <c r="E29" s="64"/>
      <c r="F29" s="64"/>
      <c r="G29" s="6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workbookViewId="0">
      <selection activeCell="O5" sqref="O5:P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>
      <c r="A4" s="68" t="s">
        <v>185</v>
      </c>
      <c r="B4" s="68" t="s">
        <v>186</v>
      </c>
      <c r="C4" s="68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>
      <c r="A5" s="73"/>
      <c r="B5" s="73"/>
      <c r="C5" s="73"/>
      <c r="D5" s="68" t="s">
        <v>22</v>
      </c>
      <c r="E5" s="68" t="s">
        <v>23</v>
      </c>
      <c r="F5" s="68" t="s">
        <v>24</v>
      </c>
      <c r="G5" s="68" t="s">
        <v>25</v>
      </c>
      <c r="H5" s="68" t="s">
        <v>26</v>
      </c>
      <c r="I5" s="77"/>
      <c r="J5" s="77"/>
      <c r="K5" s="70" t="s">
        <v>491</v>
      </c>
      <c r="L5" s="70"/>
      <c r="M5" s="70" t="s">
        <v>492</v>
      </c>
      <c r="N5" s="70"/>
      <c r="O5" s="70" t="s">
        <v>493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>
      <c r="A6" s="69"/>
      <c r="B6" s="69"/>
      <c r="C6" s="69"/>
      <c r="D6" s="69"/>
      <c r="E6" s="69"/>
      <c r="F6" s="69"/>
      <c r="G6" s="69"/>
      <c r="H6" s="69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25</v>
      </c>
      <c r="M8" s="5"/>
      <c r="N8" s="5">
        <f>L8</f>
        <v>25</v>
      </c>
      <c r="O8" s="5"/>
      <c r="P8" s="5">
        <f>L8</f>
        <v>25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97</v>
      </c>
      <c r="M9" s="5" t="s">
        <v>0</v>
      </c>
      <c r="N9" s="5">
        <f>L9</f>
        <v>97</v>
      </c>
      <c r="O9" s="5" t="s">
        <v>0</v>
      </c>
      <c r="P9" s="5">
        <f>N9</f>
        <v>97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97</v>
      </c>
      <c r="M10" s="5" t="s">
        <v>0</v>
      </c>
      <c r="N10" s="5">
        <f t="shared" ref="N10:N14" si="0">L10</f>
        <v>97</v>
      </c>
      <c r="O10" s="5" t="s">
        <v>0</v>
      </c>
      <c r="P10" s="5">
        <f t="shared" ref="P10:P13" si="1">N10</f>
        <v>97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97</v>
      </c>
      <c r="M11" s="5" t="s">
        <v>0</v>
      </c>
      <c r="N11" s="5">
        <f t="shared" si="0"/>
        <v>97</v>
      </c>
      <c r="O11" s="5" t="s">
        <v>0</v>
      </c>
      <c r="P11" s="5">
        <f t="shared" si="1"/>
        <v>97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28</v>
      </c>
      <c r="M13" s="5" t="s">
        <v>0</v>
      </c>
      <c r="N13" s="5">
        <f t="shared" si="0"/>
        <v>28</v>
      </c>
      <c r="O13" s="5" t="s">
        <v>0</v>
      </c>
      <c r="P13" s="5">
        <f t="shared" si="1"/>
        <v>28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58</v>
      </c>
      <c r="M14" s="5" t="s">
        <v>0</v>
      </c>
      <c r="N14" s="5">
        <f t="shared" si="0"/>
        <v>58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1510</v>
      </c>
      <c r="L15" s="5" t="s">
        <v>0</v>
      </c>
      <c r="M15" s="5">
        <f>K15</f>
        <v>1510</v>
      </c>
      <c r="N15" s="5" t="s">
        <v>0</v>
      </c>
      <c r="O15" s="5">
        <f>M15</f>
        <v>1510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3</v>
      </c>
      <c r="L16" s="5" t="s">
        <v>0</v>
      </c>
      <c r="M16" s="5">
        <f t="shared" ref="M16:M31" si="2">K16</f>
        <v>3</v>
      </c>
      <c r="N16" s="5" t="s">
        <v>0</v>
      </c>
      <c r="O16" s="5">
        <f t="shared" ref="O16:O31" si="3">M16</f>
        <v>3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400</v>
      </c>
      <c r="L17" s="5" t="s">
        <v>0</v>
      </c>
      <c r="M17" s="5">
        <f t="shared" si="2"/>
        <v>400</v>
      </c>
      <c r="N17" s="5" t="s">
        <v>0</v>
      </c>
      <c r="O17" s="5">
        <f t="shared" si="3"/>
        <v>400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326</v>
      </c>
      <c r="L18" s="5" t="s">
        <v>0</v>
      </c>
      <c r="M18" s="5">
        <f>K18</f>
        <v>326</v>
      </c>
      <c r="N18" s="5" t="s">
        <v>0</v>
      </c>
      <c r="O18" s="5">
        <f t="shared" si="3"/>
        <v>326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100</v>
      </c>
      <c r="L19" s="5" t="s">
        <v>0</v>
      </c>
      <c r="M19" s="5">
        <f>K19</f>
        <v>100</v>
      </c>
      <c r="N19" s="5" t="s">
        <v>0</v>
      </c>
      <c r="O19" s="5">
        <f t="shared" si="3"/>
        <v>100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450</v>
      </c>
      <c r="L20" s="5" t="s">
        <v>0</v>
      </c>
      <c r="M20" s="5">
        <f t="shared" si="2"/>
        <v>450</v>
      </c>
      <c r="N20" s="5" t="s">
        <v>0</v>
      </c>
      <c r="O20" s="5">
        <f t="shared" si="3"/>
        <v>450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68</v>
      </c>
      <c r="L21" s="5" t="s">
        <v>0</v>
      </c>
      <c r="M21" s="5">
        <f t="shared" si="2"/>
        <v>68</v>
      </c>
      <c r="N21" s="5" t="s">
        <v>0</v>
      </c>
      <c r="O21" s="5">
        <f t="shared" si="3"/>
        <v>68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68</v>
      </c>
      <c r="L22" s="5" t="s">
        <v>0</v>
      </c>
      <c r="M22" s="5">
        <f t="shared" si="2"/>
        <v>68</v>
      </c>
      <c r="N22" s="5" t="s">
        <v>0</v>
      </c>
      <c r="O22" s="5">
        <f t="shared" si="3"/>
        <v>68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68</v>
      </c>
      <c r="L23" s="5" t="s">
        <v>0</v>
      </c>
      <c r="M23" s="5">
        <f t="shared" si="2"/>
        <v>68</v>
      </c>
      <c r="N23" s="5" t="s">
        <v>0</v>
      </c>
      <c r="O23" s="5">
        <f t="shared" si="3"/>
        <v>68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66</v>
      </c>
      <c r="L25" s="5" t="s">
        <v>0</v>
      </c>
      <c r="M25" s="5">
        <f t="shared" si="2"/>
        <v>66</v>
      </c>
      <c r="N25" s="5" t="s">
        <v>0</v>
      </c>
      <c r="O25" s="5">
        <f t="shared" si="3"/>
        <v>66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19</v>
      </c>
      <c r="L26" s="5" t="s">
        <v>0</v>
      </c>
      <c r="M26" s="5">
        <f t="shared" si="2"/>
        <v>19</v>
      </c>
      <c r="N26" s="5" t="s">
        <v>0</v>
      </c>
      <c r="O26" s="5">
        <f t="shared" si="3"/>
        <v>19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195</v>
      </c>
      <c r="L28" s="5"/>
      <c r="M28" s="5">
        <f t="shared" si="2"/>
        <v>195</v>
      </c>
      <c r="N28" s="5"/>
      <c r="O28" s="5">
        <f t="shared" si="3"/>
        <v>195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3</v>
      </c>
      <c r="L29" s="5" t="s">
        <v>0</v>
      </c>
      <c r="M29" s="5">
        <f t="shared" si="2"/>
        <v>3</v>
      </c>
      <c r="N29" s="5" t="s">
        <v>0</v>
      </c>
      <c r="O29" s="5">
        <f t="shared" si="3"/>
        <v>3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12</v>
      </c>
      <c r="L30" s="5" t="s">
        <v>0</v>
      </c>
      <c r="M30" s="5">
        <f t="shared" si="2"/>
        <v>12</v>
      </c>
      <c r="N30" s="5" t="s">
        <v>0</v>
      </c>
      <c r="O30" s="5">
        <f t="shared" si="3"/>
        <v>12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3</v>
      </c>
      <c r="L31" s="5" t="s">
        <v>0</v>
      </c>
      <c r="M31" s="5">
        <f t="shared" si="2"/>
        <v>3</v>
      </c>
      <c r="N31" s="5" t="s">
        <v>0</v>
      </c>
      <c r="O31" s="5">
        <f t="shared" si="3"/>
        <v>3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S5" sqref="R5:S5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>
      <c r="A3" s="78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>
      <c r="A4" s="79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0" t="s">
        <v>494</v>
      </c>
      <c r="K4" s="60" t="s">
        <v>492</v>
      </c>
      <c r="L4" s="60" t="s">
        <v>495</v>
      </c>
      <c r="M4" s="70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topLeftCell="A252" workbookViewId="0">
      <selection activeCell="E119" sqref="E119:F11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</cols>
  <sheetData>
    <row r="1" spans="1:7">
      <c r="A1" s="8" t="s">
        <v>0</v>
      </c>
    </row>
    <row r="2" spans="1:7" ht="34.700000000000003" customHeight="1">
      <c r="A2" s="80" t="s">
        <v>90</v>
      </c>
      <c r="B2" s="80"/>
      <c r="C2" s="80"/>
      <c r="D2" s="80"/>
      <c r="E2" s="80"/>
      <c r="F2" s="80"/>
      <c r="G2" s="80"/>
    </row>
    <row r="3" spans="1:7" ht="29.85" customHeight="1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24389389.629999992</v>
      </c>
      <c r="E6" s="11">
        <f t="shared" ref="E6:F6" si="0">E9+E20+E31+E42+E86+E97+E108+E119+E130+E141+E152+E163+E174+E218+E229+E240+E185+E196+E207+E53+E64+E75+E262+E251</f>
        <v>24389389.629999992</v>
      </c>
      <c r="F6" s="11">
        <f t="shared" si="0"/>
        <v>24389389.629999992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3869563.2500000009</v>
      </c>
      <c r="E9" s="11">
        <f>D9</f>
        <v>3869563.2500000009</v>
      </c>
      <c r="F9" s="11">
        <f>D9</f>
        <v>3869563.2500000009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276103.65000000002</v>
      </c>
      <c r="E10" s="11">
        <f t="shared" ref="E10:F10" si="1">ROUND((E11*(E12/100*E13/100*E14/100)),2)</f>
        <v>276103.65000000002</v>
      </c>
      <c r="F10" s="11">
        <f t="shared" si="1"/>
        <v>276103.65000000002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223224.76</v>
      </c>
      <c r="E11" s="11">
        <f>D11</f>
        <v>223224.76</v>
      </c>
      <c r="F11" s="11">
        <f>D11</f>
        <v>223224.76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121.5076284399</v>
      </c>
      <c r="E13" s="16">
        <f t="shared" ref="E13:E14" si="2">D13</f>
        <v>121.5076284399</v>
      </c>
      <c r="F13" s="16">
        <f t="shared" ref="F13:F14" si="3">D13</f>
        <v>121.5076284399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101.7949512502</v>
      </c>
      <c r="E14" s="16">
        <f t="shared" si="2"/>
        <v>101.7949512502</v>
      </c>
      <c r="F14" s="16">
        <f t="shared" si="3"/>
        <v>101.7949512502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25</v>
      </c>
      <c r="E15" s="11">
        <f>D15</f>
        <v>25</v>
      </c>
      <c r="F15" s="11">
        <f>D15</f>
        <v>25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121321.12</v>
      </c>
      <c r="E16" s="11">
        <f>D16</f>
        <v>121321.12</v>
      </c>
      <c r="F16" s="11">
        <f>E16</f>
        <v>121321.12</v>
      </c>
      <c r="G16" s="42" t="s">
        <v>0</v>
      </c>
    </row>
    <row r="17" spans="1:7" ht="28.9" customHeight="1">
      <c r="A17" s="41" t="s">
        <v>121</v>
      </c>
      <c r="B17" s="19" t="s">
        <v>122</v>
      </c>
      <c r="C17" s="18" t="s">
        <v>57</v>
      </c>
      <c r="D17" s="11">
        <f>Part1_1!L8</f>
        <v>25</v>
      </c>
      <c r="E17" s="11">
        <f>D17</f>
        <v>25</v>
      </c>
      <c r="F17" s="11">
        <f>D17</f>
        <v>25</v>
      </c>
      <c r="G17" s="42" t="s">
        <v>0</v>
      </c>
    </row>
    <row r="18" spans="1:7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2643262.5999999996</v>
      </c>
      <c r="E20" s="11">
        <f>D20</f>
        <v>2643262.5999999996</v>
      </c>
      <c r="F20" s="11">
        <f>D20</f>
        <v>2643262.5999999996</v>
      </c>
      <c r="G20" s="48" t="s">
        <v>124</v>
      </c>
    </row>
    <row r="21" spans="1:7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28030.01</v>
      </c>
      <c r="E21" s="11">
        <f t="shared" ref="E21" si="4">ROUND((E22*(E23/100*E24/100*E25/100)),2)</f>
        <v>28030.01</v>
      </c>
      <c r="F21" s="11">
        <f t="shared" ref="F21" si="5">ROUND((F22*(F23/100*F24/100*F25/100)),2)</f>
        <v>28030.01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116.04638185330001</v>
      </c>
      <c r="E24" s="11">
        <f t="shared" si="6"/>
        <v>116.04638185330001</v>
      </c>
      <c r="F24" s="11">
        <f t="shared" si="7"/>
        <v>116.04638185330001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102.3683239234</v>
      </c>
      <c r="E25" s="11">
        <f t="shared" si="6"/>
        <v>102.3683239234</v>
      </c>
      <c r="F25" s="11">
        <f t="shared" si="7"/>
        <v>102.3683239234</v>
      </c>
      <c r="G25" s="42" t="s">
        <v>0</v>
      </c>
    </row>
    <row r="26" spans="1:7" ht="28.9" customHeight="1">
      <c r="A26" s="51" t="s">
        <v>351</v>
      </c>
      <c r="B26" s="19" t="s">
        <v>118</v>
      </c>
      <c r="C26" s="18" t="s">
        <v>57</v>
      </c>
      <c r="D26" s="11">
        <f>Part1_1!L9</f>
        <v>97</v>
      </c>
      <c r="E26" s="11">
        <f t="shared" si="6"/>
        <v>97</v>
      </c>
      <c r="F26" s="11">
        <f t="shared" si="7"/>
        <v>97</v>
      </c>
      <c r="G26" s="42" t="s">
        <v>0</v>
      </c>
    </row>
    <row r="27" spans="1:7" ht="28.9" customHeight="1">
      <c r="A27" s="51" t="s">
        <v>352</v>
      </c>
      <c r="B27" s="19" t="s">
        <v>120</v>
      </c>
      <c r="C27" s="18" t="s">
        <v>99</v>
      </c>
      <c r="D27" s="11">
        <v>779.88010309278343</v>
      </c>
      <c r="E27" s="11">
        <f>D27</f>
        <v>779.88010309278343</v>
      </c>
      <c r="F27" s="11">
        <f>D27</f>
        <v>779.88010309278343</v>
      </c>
      <c r="G27" s="42" t="s">
        <v>0</v>
      </c>
    </row>
    <row r="28" spans="1:7" ht="28.9" customHeight="1">
      <c r="A28" s="51" t="s">
        <v>353</v>
      </c>
      <c r="B28" s="19" t="s">
        <v>122</v>
      </c>
      <c r="C28" s="18" t="s">
        <v>57</v>
      </c>
      <c r="D28" s="11">
        <f>Part1_1!L9</f>
        <v>97</v>
      </c>
      <c r="E28" s="11">
        <f>D28</f>
        <v>97</v>
      </c>
      <c r="F28" s="11">
        <f>D28</f>
        <v>97</v>
      </c>
      <c r="G28" s="42" t="s">
        <v>0</v>
      </c>
    </row>
    <row r="29" spans="1:7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2501890.9899999998</v>
      </c>
      <c r="E31" s="11">
        <f>D31</f>
        <v>2501890.9899999998</v>
      </c>
      <c r="F31" s="11">
        <f>D31</f>
        <v>2501890.9899999998</v>
      </c>
      <c r="G31" s="48" t="s">
        <v>127</v>
      </c>
    </row>
    <row r="32" spans="1:7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26530.86</v>
      </c>
      <c r="E32" s="11">
        <f t="shared" ref="E32" si="8">ROUND((E33*(E34/100*E35/100*E36/100)),2)</f>
        <v>26530.86</v>
      </c>
      <c r="F32" s="11">
        <f t="shared" ref="F32" si="9">ROUND((F33*(F34/100*F35/100*F36/100)),2)</f>
        <v>26530.86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115.10726652709999</v>
      </c>
      <c r="E35" s="11">
        <f t="shared" si="10"/>
        <v>115.10726652709999</v>
      </c>
      <c r="F35" s="11">
        <f t="shared" si="11"/>
        <v>115.10726652709999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101.6468259487</v>
      </c>
      <c r="E36" s="11">
        <f t="shared" si="10"/>
        <v>101.6468259487</v>
      </c>
      <c r="F36" s="11">
        <f t="shared" si="11"/>
        <v>101.6468259487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97</v>
      </c>
      <c r="E37" s="11">
        <f t="shared" si="10"/>
        <v>97</v>
      </c>
      <c r="F37" s="11">
        <f t="shared" si="11"/>
        <v>97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738.1693814432989</v>
      </c>
      <c r="E38" s="11">
        <f>D38</f>
        <v>738.1693814432989</v>
      </c>
      <c r="F38" s="11">
        <f>D38</f>
        <v>738.1693814432989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97</v>
      </c>
      <c r="E39" s="11">
        <f t="shared" ref="E39:F39" si="12">E37</f>
        <v>97</v>
      </c>
      <c r="F39" s="11">
        <f t="shared" si="12"/>
        <v>97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2501890.9899999998</v>
      </c>
      <c r="E42" s="11">
        <f>D42</f>
        <v>2501890.9899999998</v>
      </c>
      <c r="F42" s="11">
        <f>D42</f>
        <v>2501890.9899999998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26530.86</v>
      </c>
      <c r="E43" s="11">
        <f t="shared" ref="E43" si="13">ROUND((E44*(E45/100*E46/100*E47/100)),2)</f>
        <v>26530.86</v>
      </c>
      <c r="F43" s="11">
        <f t="shared" ref="F43" si="14">ROUND((F44*(F45/100*F46/100*F47/100)),2)</f>
        <v>26530.86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120.7024465458</v>
      </c>
      <c r="E46" s="11">
        <f t="shared" si="15"/>
        <v>120.7024465458</v>
      </c>
      <c r="F46" s="11">
        <f t="shared" si="16"/>
        <v>120.7024465458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102.451297869</v>
      </c>
      <c r="E47" s="11">
        <f t="shared" si="15"/>
        <v>102.451297869</v>
      </c>
      <c r="F47" s="11">
        <f t="shared" si="16"/>
        <v>102.451297869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97</v>
      </c>
      <c r="E48" s="11">
        <f t="shared" si="15"/>
        <v>97</v>
      </c>
      <c r="F48" s="11">
        <f t="shared" si="16"/>
        <v>97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738.1693814432989</v>
      </c>
      <c r="E49" s="11">
        <f>D49</f>
        <v>738.1693814432989</v>
      </c>
      <c r="F49" s="11">
        <f>D49</f>
        <v>738.1693814432989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97</v>
      </c>
      <c r="E50" s="11">
        <f t="shared" ref="E50:F50" si="17">E48</f>
        <v>97</v>
      </c>
      <c r="F50" s="11">
        <f t="shared" si="17"/>
        <v>97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702653.24</v>
      </c>
      <c r="E64" s="11">
        <f>D64</f>
        <v>702653.24</v>
      </c>
      <c r="F64" s="11">
        <f>D64</f>
        <v>702653.24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26552.81</v>
      </c>
      <c r="E65" s="11">
        <f t="shared" ref="E65:F65" si="21">ROUND((E66*(E67/100*E68/100*E69/100)),2)</f>
        <v>26552.81</v>
      </c>
      <c r="F65" s="11">
        <f t="shared" si="21"/>
        <v>26552.81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125.5773467045</v>
      </c>
      <c r="E68" s="11">
        <f t="shared" si="22"/>
        <v>125.5773467045</v>
      </c>
      <c r="F68" s="11">
        <f t="shared" si="23"/>
        <v>125.5773467045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100.099822207</v>
      </c>
      <c r="E69" s="11">
        <f t="shared" si="22"/>
        <v>100.099822207</v>
      </c>
      <c r="F69" s="11">
        <f t="shared" si="23"/>
        <v>100.099822207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28</v>
      </c>
      <c r="E70" s="11">
        <f t="shared" si="22"/>
        <v>28</v>
      </c>
      <c r="F70" s="11">
        <f t="shared" si="23"/>
        <v>28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1458.0514285714287</v>
      </c>
      <c r="E71" s="11">
        <f>D71</f>
        <v>1458.0514285714287</v>
      </c>
      <c r="F71" s="11">
        <f>D71</f>
        <v>1458.0514285714287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28</v>
      </c>
      <c r="E72" s="11">
        <f t="shared" ref="E72:F72" si="24">E70</f>
        <v>28</v>
      </c>
      <c r="F72" s="11">
        <f t="shared" si="24"/>
        <v>28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1507261.4699999997</v>
      </c>
      <c r="E75" s="11">
        <f>D75</f>
        <v>1507261.4699999997</v>
      </c>
      <c r="F75" s="11">
        <f>D75</f>
        <v>1507261.4699999997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26564.1</v>
      </c>
      <c r="E76" s="11">
        <f t="shared" ref="E76:F76" si="25">ROUND((E77*(E78/100*E79/100*E80/100)),2)</f>
        <v>26564.1</v>
      </c>
      <c r="F76" s="11">
        <f t="shared" si="25"/>
        <v>26564.1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6">D78</f>
        <v>100</v>
      </c>
      <c r="F78" s="11">
        <f t="shared" ref="F78:F81" si="27">D78</f>
        <v>100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71.339551966000002</v>
      </c>
      <c r="E79" s="11">
        <f t="shared" si="26"/>
        <v>71.339551966000002</v>
      </c>
      <c r="F79" s="11">
        <f t="shared" si="27"/>
        <v>71.339551966000002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105.8748914466</v>
      </c>
      <c r="E80" s="11">
        <f t="shared" si="26"/>
        <v>105.8748914466</v>
      </c>
      <c r="F80" s="11">
        <f t="shared" si="27"/>
        <v>105.8748914466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58</v>
      </c>
      <c r="E81" s="11">
        <f t="shared" si="26"/>
        <v>58</v>
      </c>
      <c r="F81" s="11">
        <f t="shared" si="27"/>
        <v>58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>
        <v>576.83327586206894</v>
      </c>
      <c r="E82" s="11">
        <f>D82</f>
        <v>576.83327586206894</v>
      </c>
      <c r="F82" s="11">
        <f>D82</f>
        <v>576.83327586206894</v>
      </c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>
        <f>D81</f>
        <v>58</v>
      </c>
      <c r="E83" s="11">
        <f t="shared" ref="E83:F83" si="28">E81</f>
        <v>58</v>
      </c>
      <c r="F83" s="11">
        <f t="shared" si="28"/>
        <v>58</v>
      </c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860352.7</v>
      </c>
      <c r="E86" s="11">
        <f>D86</f>
        <v>860352.7</v>
      </c>
      <c r="F86" s="11">
        <f>D86</f>
        <v>860352.7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569.77</v>
      </c>
      <c r="E87" s="11">
        <f t="shared" ref="E87" si="29">ROUND((E88*(E89/100*E90/100*E91/100)),2)</f>
        <v>569.77</v>
      </c>
      <c r="F87" s="11">
        <f t="shared" ref="F87" si="30">ROUND((F88*(F89/100*F90/100*F91/100)),2)</f>
        <v>569.77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1">D89</f>
        <v>100</v>
      </c>
      <c r="F89" s="11">
        <f t="shared" ref="F89:F92" si="32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73.502572087399997</v>
      </c>
      <c r="E90" s="11">
        <f t="shared" si="31"/>
        <v>73.502572087399997</v>
      </c>
      <c r="F90" s="11">
        <f t="shared" si="32"/>
        <v>73.502572087399997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107.5221450201</v>
      </c>
      <c r="E91" s="11">
        <f t="shared" si="31"/>
        <v>107.5221450201</v>
      </c>
      <c r="F91" s="11">
        <f t="shared" si="32"/>
        <v>107.5221450201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1510</v>
      </c>
      <c r="E92" s="11">
        <f t="shared" si="31"/>
        <v>1510</v>
      </c>
      <c r="F92" s="11">
        <f t="shared" si="32"/>
        <v>1510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1709.31</v>
      </c>
      <c r="E97" s="11">
        <f>D97</f>
        <v>1709.31</v>
      </c>
      <c r="F97" s="11">
        <f>D97</f>
        <v>1709.31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569.77</v>
      </c>
      <c r="E98" s="11">
        <f t="shared" ref="E98" si="33">ROUND((E99*(E100/100*E101/100*E102/100)),2)</f>
        <v>569.77</v>
      </c>
      <c r="F98" s="11">
        <f t="shared" ref="F98" si="34">ROUND((F99*(F100/100*F101/100*F102/100)),2)</f>
        <v>569.77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f>D88</f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5">D100</f>
        <v>100</v>
      </c>
      <c r="F100" s="11">
        <f t="shared" ref="F100:F103" si="36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 t="shared" ref="D101:D102" si="37">D90</f>
        <v>73.502572087399997</v>
      </c>
      <c r="E101" s="11">
        <f t="shared" si="35"/>
        <v>73.502572087399997</v>
      </c>
      <c r="F101" s="11">
        <f t="shared" si="36"/>
        <v>73.502572087399997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 t="shared" si="37"/>
        <v>107.5221450201</v>
      </c>
      <c r="E102" s="11">
        <f t="shared" si="35"/>
        <v>107.5221450201</v>
      </c>
      <c r="F102" s="11">
        <f t="shared" si="36"/>
        <v>107.5221450201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3</v>
      </c>
      <c r="E103" s="11">
        <f t="shared" si="35"/>
        <v>3</v>
      </c>
      <c r="F103" s="11">
        <f t="shared" si="36"/>
        <v>3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227908</v>
      </c>
      <c r="E108" s="11">
        <f>D108</f>
        <v>227908</v>
      </c>
      <c r="F108" s="11">
        <f>D108</f>
        <v>227908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569.77</v>
      </c>
      <c r="E109" s="11">
        <f t="shared" ref="E109" si="38">ROUND((E110*(E111/100*E112/100*E113/100)),2)</f>
        <v>569.77</v>
      </c>
      <c r="F109" s="11">
        <f t="shared" ref="F109" si="39">ROUND((F110*(F111/100*F112/100*F113/100)),2)</f>
        <v>569.77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f>D88</f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0">D111</f>
        <v>100</v>
      </c>
      <c r="F111" s="11">
        <f t="shared" ref="F111:F114" si="41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 t="shared" ref="D112:D113" si="42">D90</f>
        <v>73.502572087399997</v>
      </c>
      <c r="E112" s="11">
        <f t="shared" si="40"/>
        <v>73.502572087399997</v>
      </c>
      <c r="F112" s="11">
        <f t="shared" si="41"/>
        <v>73.502572087399997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 t="shared" si="42"/>
        <v>107.5221450201</v>
      </c>
      <c r="E113" s="11">
        <f t="shared" si="40"/>
        <v>107.5221450201</v>
      </c>
      <c r="F113" s="11">
        <f t="shared" si="41"/>
        <v>107.5221450201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400</v>
      </c>
      <c r="E114" s="11">
        <f t="shared" si="40"/>
        <v>400</v>
      </c>
      <c r="F114" s="11">
        <f t="shared" si="41"/>
        <v>400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185745.02</v>
      </c>
      <c r="E119" s="11">
        <f>D119</f>
        <v>185745.02</v>
      </c>
      <c r="F119" s="11">
        <f>E119</f>
        <v>185745.02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569.77</v>
      </c>
      <c r="E120" s="11">
        <f t="shared" ref="E120:F120" si="43">ROUND((E121*(E122/100*E123/100*E124/100)),2)</f>
        <v>569.77</v>
      </c>
      <c r="F120" s="11">
        <f t="shared" si="43"/>
        <v>569.77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f>D88</f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4">D122</f>
        <v>100</v>
      </c>
      <c r="F122" s="11">
        <f t="shared" ref="F122:F124" si="45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 t="shared" ref="D123:D124" si="46">D90</f>
        <v>73.502572087399997</v>
      </c>
      <c r="E123" s="11">
        <f t="shared" si="44"/>
        <v>73.502572087399997</v>
      </c>
      <c r="F123" s="11">
        <f t="shared" si="45"/>
        <v>73.502572087399997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 t="shared" si="46"/>
        <v>107.5221450201</v>
      </c>
      <c r="E124" s="11">
        <f t="shared" si="44"/>
        <v>107.5221450201</v>
      </c>
      <c r="F124" s="11">
        <f t="shared" si="45"/>
        <v>107.5221450201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326</v>
      </c>
      <c r="E125" s="11">
        <f>D125</f>
        <v>326</v>
      </c>
      <c r="F125" s="11">
        <f>E125</f>
        <v>326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56977</v>
      </c>
      <c r="E130" s="11">
        <f t="shared" ref="E130:F130" si="47">E131*E136</f>
        <v>56977</v>
      </c>
      <c r="F130" s="11">
        <f t="shared" si="47"/>
        <v>56977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569.77</v>
      </c>
      <c r="E131" s="11">
        <f t="shared" ref="E131:F131" si="48">ROUND((E132*(E133/100*E134/100*E135/100)),2)</f>
        <v>569.77</v>
      </c>
      <c r="F131" s="11">
        <f t="shared" si="48"/>
        <v>569.77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f>D88</f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9">D133</f>
        <v>100</v>
      </c>
      <c r="F133" s="11">
        <f t="shared" ref="F133:F135" si="50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 t="shared" ref="D134:D135" si="51">D90</f>
        <v>73.502572087399997</v>
      </c>
      <c r="E134" s="11">
        <f t="shared" si="49"/>
        <v>73.502572087399997</v>
      </c>
      <c r="F134" s="11">
        <f t="shared" si="50"/>
        <v>73.502572087399997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 t="shared" si="51"/>
        <v>107.5221450201</v>
      </c>
      <c r="E135" s="11">
        <f t="shared" si="49"/>
        <v>107.5221450201</v>
      </c>
      <c r="F135" s="11">
        <f t="shared" si="50"/>
        <v>107.5221450201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100</v>
      </c>
      <c r="E136" s="11">
        <f>D136</f>
        <v>100</v>
      </c>
      <c r="F136" s="11">
        <f>D136</f>
        <v>100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256396.5</v>
      </c>
      <c r="E141" s="11">
        <f>D141</f>
        <v>256396.5</v>
      </c>
      <c r="F141" s="11">
        <f>D141</f>
        <v>256396.5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569.77</v>
      </c>
      <c r="E142" s="11">
        <f t="shared" ref="E142:F142" si="52">ROUND((E143*(E144/100*E145/100*E146/100)),2)</f>
        <v>569.77</v>
      </c>
      <c r="F142" s="11">
        <f t="shared" si="52"/>
        <v>569.77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f>D110</f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3">D144</f>
        <v>100</v>
      </c>
      <c r="F144" s="11">
        <f t="shared" ref="F144:F147" si="54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 t="shared" ref="D145:D146" si="55">D90</f>
        <v>73.502572087399997</v>
      </c>
      <c r="E145" s="11">
        <f t="shared" si="53"/>
        <v>73.502572087399997</v>
      </c>
      <c r="F145" s="11">
        <f t="shared" si="54"/>
        <v>73.502572087399997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 t="shared" si="55"/>
        <v>107.5221450201</v>
      </c>
      <c r="E146" s="11">
        <f t="shared" si="53"/>
        <v>107.5221450201</v>
      </c>
      <c r="F146" s="11">
        <f t="shared" si="54"/>
        <v>107.5221450201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450</v>
      </c>
      <c r="E147" s="11">
        <f t="shared" si="53"/>
        <v>450</v>
      </c>
      <c r="F147" s="11">
        <f t="shared" si="54"/>
        <v>450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1906040.68</v>
      </c>
      <c r="E152" s="11">
        <f>D152</f>
        <v>1906040.68</v>
      </c>
      <c r="F152" s="11">
        <f>D152</f>
        <v>1906040.68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28030.01</v>
      </c>
      <c r="E153" s="11">
        <f t="shared" ref="E153:F153" si="56">ROUND((E154*(E155/100*E156/100*E157/100)),2)</f>
        <v>28030.01</v>
      </c>
      <c r="F153" s="11">
        <f t="shared" si="56"/>
        <v>28030.01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7">D155</f>
        <v>100</v>
      </c>
      <c r="F155" s="11">
        <f t="shared" ref="F155:F158" si="58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 t="shared" ref="D156:D157" si="59">D24</f>
        <v>116.04638185330001</v>
      </c>
      <c r="E156" s="11">
        <f t="shared" si="57"/>
        <v>116.04638185330001</v>
      </c>
      <c r="F156" s="11">
        <f t="shared" si="58"/>
        <v>116.04638185330001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 t="shared" si="59"/>
        <v>102.3683239234</v>
      </c>
      <c r="E157" s="11">
        <f t="shared" si="57"/>
        <v>102.3683239234</v>
      </c>
      <c r="F157" s="11">
        <f t="shared" si="58"/>
        <v>102.3683239234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68</v>
      </c>
      <c r="E158" s="11">
        <f t="shared" si="57"/>
        <v>68</v>
      </c>
      <c r="F158" s="11">
        <f t="shared" si="58"/>
        <v>68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1804098.48</v>
      </c>
      <c r="E163" s="11">
        <f>D163</f>
        <v>1804098.48</v>
      </c>
      <c r="F163" s="11">
        <f>D163</f>
        <v>1804098.48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26530.86</v>
      </c>
      <c r="E164" s="11">
        <f t="shared" ref="E164:F164" si="60">ROUND((E165*(E166/100*E167/100*E168/100)),2)</f>
        <v>26530.86</v>
      </c>
      <c r="F164" s="11">
        <f t="shared" si="60"/>
        <v>26530.86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1">D166</f>
        <v>100</v>
      </c>
      <c r="F166" s="11">
        <f t="shared" ref="F166:F169" si="62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 t="shared" ref="D167:D168" si="63">D35</f>
        <v>115.10726652709999</v>
      </c>
      <c r="E167" s="11">
        <f t="shared" si="61"/>
        <v>115.10726652709999</v>
      </c>
      <c r="F167" s="11">
        <f t="shared" si="62"/>
        <v>115.10726652709999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 t="shared" si="63"/>
        <v>101.6468259487</v>
      </c>
      <c r="E168" s="11">
        <f t="shared" si="61"/>
        <v>101.6468259487</v>
      </c>
      <c r="F168" s="11">
        <f t="shared" si="62"/>
        <v>101.6468259487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68</v>
      </c>
      <c r="E169" s="11">
        <f t="shared" si="61"/>
        <v>68</v>
      </c>
      <c r="F169" s="11">
        <f t="shared" si="62"/>
        <v>68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1804098.48</v>
      </c>
      <c r="E174" s="11">
        <f>D174</f>
        <v>1804098.48</v>
      </c>
      <c r="F174" s="11">
        <f>D174</f>
        <v>1804098.48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26530.86</v>
      </c>
      <c r="E175" s="11">
        <f t="shared" ref="E175:F175" si="64">ROUND((E176*(E177/100*E178/100*E179/100)),2)</f>
        <v>26530.86</v>
      </c>
      <c r="F175" s="11">
        <f t="shared" si="64"/>
        <v>26530.86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5">D177</f>
        <v>100</v>
      </c>
      <c r="F177" s="11">
        <f t="shared" ref="F177:F180" si="66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 t="shared" ref="D178:D179" si="67">D46</f>
        <v>120.7024465458</v>
      </c>
      <c r="E178" s="11">
        <f t="shared" si="65"/>
        <v>120.7024465458</v>
      </c>
      <c r="F178" s="11">
        <f t="shared" si="66"/>
        <v>120.7024465458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 t="shared" si="67"/>
        <v>102.451297869</v>
      </c>
      <c r="E179" s="11">
        <f t="shared" si="65"/>
        <v>102.451297869</v>
      </c>
      <c r="F179" s="11">
        <f t="shared" si="66"/>
        <v>102.451297869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68</v>
      </c>
      <c r="E180" s="11">
        <f t="shared" si="65"/>
        <v>68</v>
      </c>
      <c r="F180" s="11">
        <f t="shared" si="66"/>
        <v>68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8">ROUND((E187*(E188/100*E189/100*E190/100)),2)</f>
        <v>0</v>
      </c>
      <c r="F186" s="11">
        <f t="shared" si="68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9">D188</f>
        <v>0</v>
      </c>
      <c r="F188" s="11">
        <f t="shared" ref="F188:F191" si="70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71">D57</f>
        <v>0</v>
      </c>
      <c r="E189" s="11">
        <f t="shared" si="69"/>
        <v>0</v>
      </c>
      <c r="F189" s="11">
        <f t="shared" si="70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71"/>
        <v>0</v>
      </c>
      <c r="E190" s="11">
        <f t="shared" si="69"/>
        <v>0</v>
      </c>
      <c r="F190" s="11">
        <f t="shared" si="70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9"/>
        <v>0</v>
      </c>
      <c r="F191" s="11">
        <f t="shared" si="70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1752485.4600000002</v>
      </c>
      <c r="E196" s="11">
        <f>D196</f>
        <v>1752485.4600000002</v>
      </c>
      <c r="F196" s="11">
        <f>D196</f>
        <v>1752485.4600000002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26552.81</v>
      </c>
      <c r="E197" s="11">
        <f t="shared" ref="E197:F197" si="72">ROUND((E198*(E199/100*E200/100*E201/100)),2)</f>
        <v>26552.81</v>
      </c>
      <c r="F197" s="11">
        <f t="shared" si="72"/>
        <v>26552.81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3">D199</f>
        <v>100</v>
      </c>
      <c r="F199" s="11">
        <f t="shared" ref="F199:F202" si="74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 t="shared" ref="D200:D201" si="75">D68</f>
        <v>125.5773467045</v>
      </c>
      <c r="E200" s="11">
        <f t="shared" si="73"/>
        <v>125.5773467045</v>
      </c>
      <c r="F200" s="11">
        <f t="shared" si="74"/>
        <v>125.5773467045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 t="shared" si="75"/>
        <v>100.099822207</v>
      </c>
      <c r="E201" s="11">
        <f t="shared" si="73"/>
        <v>100.099822207</v>
      </c>
      <c r="F201" s="11">
        <f t="shared" si="74"/>
        <v>100.099822207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66</v>
      </c>
      <c r="E202" s="11">
        <f t="shared" si="73"/>
        <v>66</v>
      </c>
      <c r="F202" s="11">
        <f t="shared" si="74"/>
        <v>66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504717.89999999997</v>
      </c>
      <c r="E207" s="11">
        <f>D207</f>
        <v>504717.89999999997</v>
      </c>
      <c r="F207" s="11">
        <f>D207</f>
        <v>504717.89999999997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26564.1</v>
      </c>
      <c r="E208" s="11">
        <f t="shared" ref="E208:F208" si="76">ROUND((E209*(E210/100*E211/100*E212/100)),2)</f>
        <v>26564.1</v>
      </c>
      <c r="F208" s="11">
        <f t="shared" si="76"/>
        <v>26564.1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7">D210</f>
        <v>100</v>
      </c>
      <c r="F210" s="11">
        <f t="shared" ref="F210:F213" si="78">D210</f>
        <v>100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79">D79</f>
        <v>71.339551966000002</v>
      </c>
      <c r="E211" s="11">
        <f t="shared" si="77"/>
        <v>71.339551966000002</v>
      </c>
      <c r="F211" s="11">
        <f t="shared" si="78"/>
        <v>71.339551966000002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79"/>
        <v>105.8748914466</v>
      </c>
      <c r="E212" s="11">
        <f t="shared" si="77"/>
        <v>105.8748914466</v>
      </c>
      <c r="F212" s="11">
        <f t="shared" si="78"/>
        <v>105.8748914466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19</v>
      </c>
      <c r="E213" s="11">
        <f t="shared" si="77"/>
        <v>19</v>
      </c>
      <c r="F213" s="11">
        <f t="shared" si="78"/>
        <v>19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29636.18</v>
      </c>
      <c r="E219" s="11">
        <f t="shared" ref="E219:F219" si="80">ROUND((E220*(E221/100*E222/100*E223/100)),2)</f>
        <v>29636.18</v>
      </c>
      <c r="F219" s="11">
        <f t="shared" si="80"/>
        <v>29636.18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81">D221</f>
        <v>100</v>
      </c>
      <c r="F221" s="11">
        <f t="shared" ref="F221:F223" si="82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87.657234555499997</v>
      </c>
      <c r="E222" s="11">
        <f t="shared" si="81"/>
        <v>87.657234555499997</v>
      </c>
      <c r="F222" s="11">
        <f t="shared" si="82"/>
        <v>87.657234555499997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101.3188135077</v>
      </c>
      <c r="E223" s="11">
        <f t="shared" si="81"/>
        <v>101.3188135077</v>
      </c>
      <c r="F223" s="11">
        <f t="shared" si="82"/>
        <v>101.3188135077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D230*D235-D236*D237</f>
        <v>1292081.7</v>
      </c>
      <c r="E229" s="11">
        <f>D229</f>
        <v>1292081.7</v>
      </c>
      <c r="F229" s="11">
        <f>D229</f>
        <v>1292081.7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6679.07</v>
      </c>
      <c r="E230" s="11">
        <f t="shared" ref="E230:F230" si="83">ROUND((E231*(E232/100*E233/100*E234/100)),2)</f>
        <v>6679.07</v>
      </c>
      <c r="F230" s="11">
        <f t="shared" si="83"/>
        <v>6679.07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4">D232</f>
        <v>100</v>
      </c>
      <c r="F232" s="11">
        <f t="shared" ref="F232:F235" si="85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193.27105433809999</v>
      </c>
      <c r="E233" s="11">
        <f t="shared" si="84"/>
        <v>193.27105433809999</v>
      </c>
      <c r="F233" s="11">
        <f t="shared" si="85"/>
        <v>193.27105433809999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87.994637704300004</v>
      </c>
      <c r="E234" s="11">
        <f t="shared" si="84"/>
        <v>87.994637704300004</v>
      </c>
      <c r="F234" s="11">
        <f t="shared" si="85"/>
        <v>87.994637704300004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195</v>
      </c>
      <c r="E235" s="11">
        <f t="shared" si="84"/>
        <v>195</v>
      </c>
      <c r="F235" s="11">
        <f t="shared" si="85"/>
        <v>195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>
        <v>53.01</v>
      </c>
      <c r="E236" s="11">
        <f>D236</f>
        <v>53.01</v>
      </c>
      <c r="F236" s="11">
        <f>D236</f>
        <v>53.01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>
        <f>D235</f>
        <v>195</v>
      </c>
      <c r="E237" s="11">
        <f t="shared" ref="E237:F237" si="86">E235</f>
        <v>195</v>
      </c>
      <c r="F237" s="11">
        <f t="shared" si="86"/>
        <v>195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1709.31</v>
      </c>
      <c r="E240" s="11">
        <f>D240</f>
        <v>1709.31</v>
      </c>
      <c r="F240" s="11">
        <f>D240</f>
        <v>1709.31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569.77</v>
      </c>
      <c r="E241" s="11">
        <f t="shared" ref="E241:F241" si="87">ROUND((E242*(E243/100*E244/100*E245/100)),2)</f>
        <v>569.77</v>
      </c>
      <c r="F241" s="11">
        <f t="shared" si="87"/>
        <v>569.77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f>D88</f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8">D243</f>
        <v>100</v>
      </c>
      <c r="F243" s="11">
        <f t="shared" ref="F243:F246" si="89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 t="shared" ref="D244:D245" si="90">D90</f>
        <v>73.502572087399997</v>
      </c>
      <c r="E244" s="11">
        <f t="shared" si="88"/>
        <v>73.502572087399997</v>
      </c>
      <c r="F244" s="11">
        <f t="shared" si="89"/>
        <v>73.502572087399997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 t="shared" si="90"/>
        <v>107.5221450201</v>
      </c>
      <c r="E245" s="11">
        <f t="shared" si="88"/>
        <v>107.5221450201</v>
      </c>
      <c r="F245" s="11">
        <f t="shared" si="89"/>
        <v>107.5221450201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3</v>
      </c>
      <c r="E246" s="11">
        <f t="shared" si="88"/>
        <v>3</v>
      </c>
      <c r="F246" s="11">
        <f t="shared" si="89"/>
        <v>3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6837.24</v>
      </c>
      <c r="E251" s="11">
        <f>D251</f>
        <v>6837.24</v>
      </c>
      <c r="F251" s="11">
        <f>D251</f>
        <v>6837.24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569.77</v>
      </c>
      <c r="E252" s="11">
        <f t="shared" ref="E252:F252" si="91">ROUND((E253*(E254/100*E255/100*E256/100)),2)</f>
        <v>569.77</v>
      </c>
      <c r="F252" s="11">
        <f t="shared" si="91"/>
        <v>569.77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f>D242</f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2">D254</f>
        <v>100</v>
      </c>
      <c r="F254" s="11">
        <f t="shared" ref="F254:F257" si="93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 t="shared" ref="D255:D256" si="94">D90</f>
        <v>73.502572087399997</v>
      </c>
      <c r="E255" s="11">
        <f t="shared" si="92"/>
        <v>73.502572087399997</v>
      </c>
      <c r="F255" s="11">
        <f t="shared" si="93"/>
        <v>73.502572087399997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 t="shared" si="94"/>
        <v>107.5221450201</v>
      </c>
      <c r="E256" s="11">
        <f t="shared" si="92"/>
        <v>107.5221450201</v>
      </c>
      <c r="F256" s="11">
        <f t="shared" si="93"/>
        <v>107.5221450201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12</v>
      </c>
      <c r="E257" s="11">
        <f t="shared" si="92"/>
        <v>12</v>
      </c>
      <c r="F257" s="11">
        <f t="shared" si="93"/>
        <v>12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1709.31</v>
      </c>
      <c r="E262" s="11">
        <f>D262</f>
        <v>1709.31</v>
      </c>
      <c r="F262" s="11">
        <f>D262</f>
        <v>1709.31</v>
      </c>
      <c r="G262" s="25" t="s">
        <v>287</v>
      </c>
    </row>
    <row r="263" spans="1:7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569.77</v>
      </c>
      <c r="E263" s="11">
        <f t="shared" ref="E263:F263" si="95">ROUND((E264*(E265/100*E266/100*E267/100)),2)</f>
        <v>569.77</v>
      </c>
      <c r="F263" s="11">
        <f t="shared" si="95"/>
        <v>569.77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f>D242</f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6">D265</f>
        <v>100</v>
      </c>
      <c r="F265" s="11">
        <f t="shared" ref="F265:F268" si="97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 t="shared" ref="D266:D267" si="98">D255</f>
        <v>73.502572087399997</v>
      </c>
      <c r="E266" s="11">
        <f t="shared" si="96"/>
        <v>73.502572087399997</v>
      </c>
      <c r="F266" s="11">
        <f t="shared" si="97"/>
        <v>73.502572087399997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 t="shared" si="98"/>
        <v>107.5221450201</v>
      </c>
      <c r="E267" s="11">
        <f t="shared" si="96"/>
        <v>107.5221450201</v>
      </c>
      <c r="F267" s="11">
        <f t="shared" si="97"/>
        <v>107.5221450201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3</v>
      </c>
      <c r="E268" s="11">
        <f t="shared" si="96"/>
        <v>3</v>
      </c>
      <c r="F268" s="11">
        <f t="shared" si="97"/>
        <v>3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1118160.3700000085</v>
      </c>
      <c r="E271" s="11">
        <f>D271</f>
        <v>1118160.3700000085</v>
      </c>
      <c r="F271" s="11">
        <f>D271</f>
        <v>1118160.3700000085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25507550</v>
      </c>
      <c r="E273" s="11">
        <f>E271+E6</f>
        <v>25507550</v>
      </c>
      <c r="F273" s="11">
        <f>F271+F6</f>
        <v>25507550</v>
      </c>
      <c r="G273" s="19" t="s">
        <v>165</v>
      </c>
    </row>
    <row r="275" spans="1:7">
      <c r="D275">
        <v>25507550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1" t="s">
        <v>166</v>
      </c>
      <c r="B2" s="71"/>
      <c r="C2" s="71"/>
    </row>
    <row r="3" spans="1:3" ht="11.45" customHeight="1">
      <c r="A3" s="62" t="s">
        <v>0</v>
      </c>
      <c r="B3" s="62"/>
      <c r="C3" s="62"/>
    </row>
    <row r="4" spans="1:3" ht="21.6" customHeight="1">
      <c r="A4" s="62" t="s">
        <v>167</v>
      </c>
      <c r="B4" s="62"/>
      <c r="C4" s="62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2" t="s">
        <v>0</v>
      </c>
      <c r="B8" s="62"/>
      <c r="C8" s="62"/>
    </row>
    <row r="9" spans="1:3" ht="21.6" customHeight="1">
      <c r="A9" s="82" t="s">
        <v>174</v>
      </c>
      <c r="B9" s="82"/>
      <c r="C9" s="82"/>
    </row>
    <row r="10" spans="1:3" ht="12.75" customHeight="1">
      <c r="A10" s="9" t="s">
        <v>34</v>
      </c>
      <c r="B10" s="83" t="s">
        <v>175</v>
      </c>
      <c r="C10" s="83"/>
    </row>
    <row r="11" spans="1:3" ht="12.75" customHeight="1">
      <c r="A11" s="9" t="s">
        <v>35</v>
      </c>
      <c r="B11" s="83" t="s">
        <v>176</v>
      </c>
      <c r="C11" s="83"/>
    </row>
    <row r="12" spans="1:3" ht="11.45" customHeight="1">
      <c r="A12" s="62" t="s">
        <v>0</v>
      </c>
      <c r="B12" s="62"/>
      <c r="C12" s="62"/>
    </row>
    <row r="13" spans="1:3" ht="21.6" customHeight="1">
      <c r="A13" s="82" t="s">
        <v>177</v>
      </c>
      <c r="B13" s="82"/>
      <c r="C13" s="82"/>
    </row>
    <row r="14" spans="1:3" ht="12.75" customHeight="1">
      <c r="A14" s="9" t="s">
        <v>34</v>
      </c>
      <c r="B14" s="83" t="s">
        <v>178</v>
      </c>
      <c r="C14" s="83"/>
    </row>
    <row r="15" spans="1:3" ht="11.45" customHeight="1">
      <c r="A15" s="62" t="s">
        <v>0</v>
      </c>
      <c r="B15" s="62"/>
      <c r="C15" s="62"/>
    </row>
    <row r="16" spans="1:3" ht="29.45" customHeight="1">
      <c r="A16" s="71" t="s">
        <v>179</v>
      </c>
      <c r="B16" s="71"/>
      <c r="C16" s="71"/>
    </row>
    <row r="17" spans="1:3" ht="10.35" customHeight="1">
      <c r="A17" s="80" t="s">
        <v>0</v>
      </c>
      <c r="B17" s="80"/>
      <c r="C17" s="80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2021-02-15T13:03:48Z</dcterms:modified>
</cp:coreProperties>
</file>